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365" windowHeight="13785" tabRatio="189"/>
  </bookViews>
  <sheets>
    <sheet name="2018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B8" i="1"/>
  <c r="B36"/>
  <c r="B16"/>
  <c r="B12"/>
  <c r="B17" l="1"/>
  <c r="B24"/>
  <c r="B37"/>
  <c r="B13"/>
  <c r="B30"/>
  <c r="B28"/>
  <c r="B38"/>
  <c r="B31"/>
  <c r="B21"/>
  <c r="B14" l="1"/>
  <c r="B35"/>
  <c r="B22"/>
  <c r="B10"/>
  <c r="B26"/>
  <c r="B6"/>
  <c r="B9" l="1"/>
  <c r="B4"/>
</calcChain>
</file>

<file path=xl/sharedStrings.xml><?xml version="1.0" encoding="utf-8"?>
<sst xmlns="http://schemas.openxmlformats.org/spreadsheetml/2006/main" count="36" uniqueCount="36">
  <si>
    <t>Руб.</t>
  </si>
  <si>
    <t>Поступило денежных средств от собственников помещений</t>
  </si>
  <si>
    <t>Израсходовано на оплату коммунальных услуг, всего</t>
  </si>
  <si>
    <t>из них:</t>
  </si>
  <si>
    <t>Тепловая энергия</t>
  </si>
  <si>
    <t>Холодное водоснабжение и водоотведение</t>
  </si>
  <si>
    <t>Электроэнергия</t>
  </si>
  <si>
    <t>Израсходовано на управление, содержание, текущий ремонт общего имущества, всего</t>
  </si>
  <si>
    <t>Работы, выполняемые в целях надлежащего содержания индивидуальных тепловых пунктов в многоквартирных домах (работы по договорам подряда, оказания услуг и др</t>
  </si>
  <si>
    <t>Работы, выполняемые в целях надлежащего содержания систем водоснабжения (горячего и холодного), отопления, водоотведения  (работы по договорам подряда, оказания услуг и др.)</t>
  </si>
  <si>
    <t>Работы, выполняемые в целях надлежащего содержания электрооборудования  (работы по договорам подряда, оказания услуг и др.)</t>
  </si>
  <si>
    <t>Работы, выполняемые в целях надлежащего содержания и ремонта лифтов в многоквартирном доме (техническое обслуживание, техническое освидетельствование, техническое обслуживание лифтовой-диспетчерской связи, страхование, прочее) - работы по договорам подряда, оказания услуг и др.</t>
  </si>
  <si>
    <t>Инвентарь, расходные материалы, необходимые для выполнения работ необходимых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</si>
  <si>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Оплата труда персонала, выполняющего работы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(контроль, проверка исправности, работоспособности, при необходимости проведение ремонтных работ)</t>
  </si>
  <si>
    <t>Работы по содержанию земельного участка на котором расположен дом, с элементами озеленения и благоустройства, в т.ч.:</t>
  </si>
  <si>
    <t>Работы по обеспечению вывоза ТБО (по договору оказания услуг)</t>
  </si>
  <si>
    <t>Озеленение придомовой территории</t>
  </si>
  <si>
    <t>Работы по обеспечению пожарной безопасности – осмотры и обеспечение работоспособности пожарных лестниц, лазов, проходов, выходов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</si>
  <si>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Работы по содержанию помещений, входящих в состав общего имущества в доме, в т.ч.</t>
  </si>
  <si>
    <t>Инвентарь, расходные материалы, чистящие, моющие, дезинфицирующие средства, необходимые для работ по содержанию помещений, входящих в состав общего имущества в доме</t>
  </si>
  <si>
    <t>Расходные материалы, инструмент, необходимые для выполнения работ для надлежащего содержания и ремонта несущих и ненесущих конструкций многоквартирных домов</t>
  </si>
  <si>
    <t>Работы и услуги по управлению многоквартирным домом, в т.ч.:</t>
  </si>
  <si>
    <t>Оплата труда административно-управленческого персонала</t>
  </si>
  <si>
    <t>Оплата труда персонала, выполняющего работы для надлежащего содержания несущих и ненесущих конструкций многоквартирных домов (контроль, проверка, выявление нарушений эксплуатационных качеств несущих и ненесущих конструкций дома, разработка плана восстановительных работ по устранению выявленных нарушений, проведение восстановительных и ремонтных работ; очистка кровли от скопления снега и наледи, мусора, прочее</t>
  </si>
  <si>
    <t xml:space="preserve">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т.ч.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</si>
  <si>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доме, в т.ч.:
</t>
  </si>
  <si>
    <t>Оплата труда персонала, выполняющего работы по содержанию помещений, входящих в состав общего имущества в доме (сухая и влажная убока тамбуров, холлов, коридоров, лифтовых площадок и кабин, лестничных площадок, маршей и пандусов; влажная протирка подоконников, перил лестниц, дверных коробок, дверных ручек, почтовых ящиков; мытье окон, прочее)</t>
  </si>
  <si>
    <t>Оплата труда персонала, выполняющего работы по содержанию и благоустройству придомовой территории (В холодный период года - очистка придомовой территории от снега наносного происхождения, очистка от наледи и льда, очистка урн от мусора, уборка контейнерных площадок, уборка крыльца и площадки перед входом в подъезд. В теплый период года - подметание и уборка придомовой территории, очистка от мусора и промывка урн, установленных возле подъезда, уборка контейнерных площадок, уборка и выкашивание газонов, прочистка ливневой канализации, уборка крыльца и площадки перед входом в подъезд, очистка металлической решетки и приямка, прочее)</t>
  </si>
  <si>
    <t>Инвентарь, расходные материалы, необходимые для выполнения работ по содержанию земельного участка на котором расположен дом, с элементами озеленения и благоустройства, иными объектами предназначенными для обслуживания и эксплуатации этого дома</t>
  </si>
  <si>
    <t>Благоустройство придомовой территории и общедомового имущества (ограждение, установка малых форм на детскую площадку и придомовую территорию, установка информационных стендов  в подъездах дома и на придомовой территории, обслуживание: домофонов, систем видеонаблюдения, шлагбаумов, и т.п.)</t>
  </si>
  <si>
    <t>Обеспечение работы аварийно-диспетчерской службы</t>
  </si>
  <si>
    <t>Проведение дератизации и дезинсекции помещений, входящих в состав общего имущства в доме</t>
  </si>
  <si>
    <t>Организация и проведение праздничных мероприятий для жителей МКД</t>
  </si>
  <si>
    <t>ул.Молокова,д.28а</t>
  </si>
  <si>
    <t>Содержание оргтехники, программное обеспечение, обслуживание 1С, комиссия за проведение платежей  жителей дома в платежных терминалах, канцтовары, телефонная связь, услуги банка, почтовые расходы, подготовка и обучение кадров, сопровождение программы электронной отчетности, сопровождение сайта, налоги, страховые взносы,прочее, включая непредвиденные расходы</t>
  </si>
  <si>
    <t>Отчет  финансово-хозяйственной деятельности за 2018г.</t>
  </si>
</sst>
</file>

<file path=xl/styles.xml><?xml version="1.0" encoding="utf-8"?>
<styleSheet xmlns="http://schemas.openxmlformats.org/spreadsheetml/2006/main">
  <fonts count="10"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7E4BD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4" borderId="0" xfId="0" applyFill="1"/>
    <xf numFmtId="0" fontId="2" fillId="4" borderId="0" xfId="0" applyFont="1" applyFill="1"/>
    <xf numFmtId="0" fontId="1" fillId="0" borderId="0" xfId="0" applyFont="1" applyAlignment="1">
      <alignment horizontal="center"/>
    </xf>
    <xf numFmtId="0" fontId="2" fillId="7" borderId="0" xfId="0" applyFont="1" applyFill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4" fontId="3" fillId="3" borderId="10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/>
    </xf>
    <xf numFmtId="4" fontId="5" fillId="7" borderId="12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5" fillId="7" borderId="14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Normal="100" workbookViewId="0">
      <selection activeCell="E12" sqref="E12"/>
    </sheetView>
  </sheetViews>
  <sheetFormatPr defaultRowHeight="14.25"/>
  <cols>
    <col min="1" max="1" width="63" customWidth="1"/>
    <col min="2" max="2" width="20.875" style="4" customWidth="1"/>
  </cols>
  <sheetData>
    <row r="1" spans="1:2" s="1" customFormat="1" ht="21" customHeight="1">
      <c r="A1" s="54" t="s">
        <v>35</v>
      </c>
      <c r="B1" s="54"/>
    </row>
    <row r="2" spans="1:2" ht="13.7" customHeight="1" thickBot="1">
      <c r="A2" s="41" t="s">
        <v>33</v>
      </c>
      <c r="B2" s="42" t="s">
        <v>0</v>
      </c>
    </row>
    <row r="3" spans="1:2" ht="17.25" customHeight="1" thickBot="1">
      <c r="A3" s="22" t="s">
        <v>1</v>
      </c>
      <c r="B3" s="23">
        <v>6192996.9299999997</v>
      </c>
    </row>
    <row r="4" spans="1:2" ht="15" customHeight="1" thickBot="1">
      <c r="A4" s="24" t="s">
        <v>2</v>
      </c>
      <c r="B4" s="25">
        <f>B6+B7+B8</f>
        <v>3485261.85</v>
      </c>
    </row>
    <row r="5" spans="1:2" s="2" customFormat="1" ht="11.25" customHeight="1">
      <c r="A5" s="16" t="s">
        <v>3</v>
      </c>
      <c r="B5" s="26"/>
    </row>
    <row r="6" spans="1:2" ht="14.1" customHeight="1">
      <c r="A6" s="17" t="s">
        <v>4</v>
      </c>
      <c r="B6" s="27">
        <f>210000+2265050.85</f>
        <v>2475050.85</v>
      </c>
    </row>
    <row r="7" spans="1:2" ht="14.1" customHeight="1">
      <c r="A7" s="17" t="s">
        <v>5</v>
      </c>
      <c r="B7" s="27">
        <v>455211</v>
      </c>
    </row>
    <row r="8" spans="1:2" ht="14.1" customHeight="1" thickBot="1">
      <c r="A8" s="18" t="s">
        <v>6</v>
      </c>
      <c r="B8" s="28">
        <f>582450-27450</f>
        <v>555000</v>
      </c>
    </row>
    <row r="9" spans="1:2" ht="12.75" customHeight="1" thickBot="1">
      <c r="A9" s="29" t="s">
        <v>7</v>
      </c>
      <c r="B9" s="30">
        <f>B10+B14+B22+B26+B32+B34+B35</f>
        <v>3037804.18</v>
      </c>
    </row>
    <row r="10" spans="1:2" ht="19.5" customHeight="1">
      <c r="A10" s="50" t="s">
        <v>24</v>
      </c>
      <c r="B10" s="44">
        <f>B12+B13</f>
        <v>162882.84000000003</v>
      </c>
    </row>
    <row r="11" spans="1:2" ht="30.75" customHeight="1" thickBot="1">
      <c r="A11" s="51"/>
      <c r="B11" s="45"/>
    </row>
    <row r="12" spans="1:2" ht="70.5" customHeight="1">
      <c r="A12" s="9" t="s">
        <v>23</v>
      </c>
      <c r="B12" s="31">
        <f>79111.39+7300.13+65320.46</f>
        <v>151731.98000000001</v>
      </c>
    </row>
    <row r="13" spans="1:2" ht="33" customHeight="1" thickBot="1">
      <c r="A13" s="12" t="s">
        <v>20</v>
      </c>
      <c r="B13" s="32">
        <f>1517.9+5200+4432.96</f>
        <v>11150.86</v>
      </c>
    </row>
    <row r="14" spans="1:2" s="2" customFormat="1" ht="14.1" customHeight="1">
      <c r="A14" s="52" t="s">
        <v>25</v>
      </c>
      <c r="B14" s="44">
        <f>B16+B17+B18+B19+B20+B21</f>
        <v>801793.4</v>
      </c>
    </row>
    <row r="15" spans="1:2" s="2" customFormat="1" ht="29.25" customHeight="1" thickBot="1">
      <c r="A15" s="53"/>
      <c r="B15" s="45"/>
    </row>
    <row r="16" spans="1:2" s="2" customFormat="1" ht="55.5" customHeight="1">
      <c r="A16" s="13" t="s">
        <v>13</v>
      </c>
      <c r="B16" s="31">
        <f>79111.39+7300.13+65320.46+65320.46+131702.31</f>
        <v>348754.75</v>
      </c>
    </row>
    <row r="17" spans="1:2" s="2" customFormat="1" ht="39" customHeight="1">
      <c r="A17" s="7" t="s">
        <v>12</v>
      </c>
      <c r="B17" s="27">
        <f>4200+906.53+4225.47+2003.7+1797.62+754+2608.97</f>
        <v>16496.29</v>
      </c>
    </row>
    <row r="18" spans="1:2" s="2" customFormat="1" ht="36" customHeight="1">
      <c r="A18" s="8" t="s">
        <v>8</v>
      </c>
      <c r="B18" s="27">
        <v>73234.559999999998</v>
      </c>
    </row>
    <row r="19" spans="1:2" s="2" customFormat="1" ht="24" customHeight="1">
      <c r="A19" s="8" t="s">
        <v>9</v>
      </c>
      <c r="B19" s="27">
        <v>30921.7</v>
      </c>
    </row>
    <row r="20" spans="1:2" s="2" customFormat="1" ht="34.5" customHeight="1">
      <c r="A20" s="8" t="s">
        <v>10</v>
      </c>
      <c r="B20" s="27">
        <v>27450</v>
      </c>
    </row>
    <row r="21" spans="1:2" s="3" customFormat="1" ht="52.5" customHeight="1" thickBot="1">
      <c r="A21" s="12" t="s">
        <v>11</v>
      </c>
      <c r="B21" s="32">
        <f>292083.2+12852+0.9</f>
        <v>304936.10000000003</v>
      </c>
    </row>
    <row r="22" spans="1:2" s="3" customFormat="1" ht="26.25" customHeight="1">
      <c r="A22" s="20" t="s">
        <v>18</v>
      </c>
      <c r="B22" s="43">
        <f>B23+B24+B25</f>
        <v>160790.34</v>
      </c>
    </row>
    <row r="23" spans="1:2" s="3" customFormat="1" ht="52.5" customHeight="1">
      <c r="A23" s="9" t="s">
        <v>26</v>
      </c>
      <c r="B23" s="31">
        <v>134618.35999999999</v>
      </c>
    </row>
    <row r="24" spans="1:2" s="3" customFormat="1" ht="27" customHeight="1">
      <c r="A24" s="7" t="s">
        <v>19</v>
      </c>
      <c r="B24" s="33">
        <f>703.8+545.36+206.22+369.84+789.34+1767+2083+1653.54+13806</f>
        <v>21924.1</v>
      </c>
    </row>
    <row r="25" spans="1:2" s="3" customFormat="1" ht="26.25" customHeight="1" thickBot="1">
      <c r="A25" s="34" t="s">
        <v>31</v>
      </c>
      <c r="B25" s="35">
        <v>4247.88</v>
      </c>
    </row>
    <row r="26" spans="1:2" s="2" customFormat="1" ht="27.75" customHeight="1">
      <c r="A26" s="19" t="s">
        <v>14</v>
      </c>
      <c r="B26" s="43">
        <f>B27+B28+B29+B30+B31</f>
        <v>501521.85</v>
      </c>
    </row>
    <row r="27" spans="1:2" s="5" customFormat="1" ht="77.25" customHeight="1">
      <c r="A27" s="9" t="s">
        <v>27</v>
      </c>
      <c r="B27" s="36">
        <v>184656.3</v>
      </c>
    </row>
    <row r="28" spans="1:2" s="5" customFormat="1" ht="47.25" customHeight="1">
      <c r="A28" s="11" t="s">
        <v>28</v>
      </c>
      <c r="B28" s="37">
        <f>5300+2078.56+182.37+324+160.82+2084</f>
        <v>10129.75</v>
      </c>
    </row>
    <row r="29" spans="1:2" s="5" customFormat="1" ht="18.399999999999999" customHeight="1">
      <c r="A29" s="8" t="s">
        <v>15</v>
      </c>
      <c r="B29" s="37">
        <v>158096.20000000001</v>
      </c>
    </row>
    <row r="30" spans="1:2" s="5" customFormat="1" ht="23.65" customHeight="1">
      <c r="A30" s="11" t="s">
        <v>16</v>
      </c>
      <c r="B30" s="37">
        <f>831.67+1233.95+4500+199+310</f>
        <v>7074.62</v>
      </c>
    </row>
    <row r="31" spans="1:2" s="5" customFormat="1" ht="54" customHeight="1" thickBot="1">
      <c r="A31" s="14" t="s">
        <v>29</v>
      </c>
      <c r="B31" s="38">
        <f>95164.76+31500.22+12650+2250</f>
        <v>141564.97999999998</v>
      </c>
    </row>
    <row r="32" spans="1:2" s="2" customFormat="1" ht="14.1" customHeight="1">
      <c r="A32" s="46" t="s">
        <v>17</v>
      </c>
      <c r="B32" s="48">
        <v>180000</v>
      </c>
    </row>
    <row r="33" spans="1:2" s="2" customFormat="1" ht="47.1" customHeight="1" thickBot="1">
      <c r="A33" s="47"/>
      <c r="B33" s="49"/>
    </row>
    <row r="34" spans="1:2" s="2" customFormat="1" ht="19.7" customHeight="1" thickBot="1">
      <c r="A34" s="10" t="s">
        <v>30</v>
      </c>
      <c r="B34" s="39">
        <v>47018.720000000001</v>
      </c>
    </row>
    <row r="35" spans="1:2" s="2" customFormat="1" ht="21.6" customHeight="1" thickBot="1">
      <c r="A35" s="10" t="s">
        <v>21</v>
      </c>
      <c r="B35" s="39">
        <f>B36+B37+B38</f>
        <v>1183797.03</v>
      </c>
    </row>
    <row r="36" spans="1:2" s="2" customFormat="1" ht="21.6" customHeight="1">
      <c r="A36" s="15" t="s">
        <v>22</v>
      </c>
      <c r="B36" s="31">
        <f>192028.68+79111.39+7300.12+259694.47+65320.46</f>
        <v>603455.12</v>
      </c>
    </row>
    <row r="37" spans="1:2" s="2" customFormat="1" ht="60.2" customHeight="1">
      <c r="A37" s="8" t="s">
        <v>34</v>
      </c>
      <c r="B37" s="27">
        <f>4340+1187.75+12500+2035.5+5756.63+50662.16+70171.86+15753.29+3800.85+118715.79+278726.84+10300+1660+240+499+549.24+481</f>
        <v>577379.91</v>
      </c>
    </row>
    <row r="38" spans="1:2" s="2" customFormat="1" ht="18.95" customHeight="1" thickBot="1">
      <c r="A38" s="6" t="s">
        <v>32</v>
      </c>
      <c r="B38" s="28">
        <f>1649+1313</f>
        <v>2962</v>
      </c>
    </row>
    <row r="39" spans="1:2">
      <c r="A39" s="21"/>
      <c r="B39" s="40"/>
    </row>
    <row r="41" spans="1:2">
      <c r="B41"/>
    </row>
    <row r="42" spans="1:2">
      <c r="B42"/>
    </row>
    <row r="43" spans="1:2">
      <c r="B43"/>
    </row>
    <row r="44" spans="1:2">
      <c r="B44"/>
    </row>
    <row r="45" spans="1:2">
      <c r="B45"/>
    </row>
    <row r="46" spans="1:2">
      <c r="B46"/>
    </row>
  </sheetData>
  <mergeCells count="7">
    <mergeCell ref="A1:B1"/>
    <mergeCell ref="B14:B15"/>
    <mergeCell ref="A32:A33"/>
    <mergeCell ref="B32:B33"/>
    <mergeCell ref="B10:B11"/>
    <mergeCell ref="A10:A11"/>
    <mergeCell ref="A14:A15"/>
  </mergeCells>
  <pageMargins left="0.51181102362204722" right="0.39370078740157483" top="0" bottom="0" header="0.51181102362204722" footer="0.51181102362204722"/>
  <pageSetup paperSize="9" pageOrder="overThenDown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" width="10.625"/>
  </cols>
  <sheetData/>
  <pageMargins left="0" right="0" top="0.39374999999999999" bottom="0.39374999999999999" header="0.51180555555555496" footer="0.51180555555555496"/>
  <pageSetup paperSize="0" scale="0" pageOrder="overThenDown" orientation="portrait" usePrinterDefaults="0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" width="10.625"/>
  </cols>
  <sheetData/>
  <pageMargins left="0" right="0" top="0.39374999999999999" bottom="0.39374999999999999" header="0.51180555555555496" footer="0.51180555555555496"/>
  <pageSetup paperSize="0" scale="0" firstPageNumber="0" pageOrder="overThenDown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revision>23</cp:revision>
  <cp:lastPrinted>2019-04-27T10:59:09Z</cp:lastPrinted>
  <dcterms:created xsi:type="dcterms:W3CDTF">2009-04-16T11:32:48Z</dcterms:created>
  <dcterms:modified xsi:type="dcterms:W3CDTF">2019-04-27T11:06:02Z</dcterms:modified>
  <dc:language>ru-RU</dc:language>
</cp:coreProperties>
</file>